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tyszer\Desktop\MSSF16\źródłowe\"/>
    </mc:Choice>
  </mc:AlternateContent>
  <xr:revisionPtr revIDLastSave="0" documentId="12_ncr:500000_{6E0BD434-23C9-47E3-929B-2A24F866E292}" xr6:coauthVersionLast="31" xr6:coauthVersionMax="31" xr10:uidLastSave="{00000000-0000-0000-0000-000000000000}"/>
  <bookViews>
    <workbookView xWindow="0" yWindow="0" windowWidth="25410" windowHeight="7815" xr2:uid="{00000000-000D-0000-FFFF-FFFF00000000}"/>
  </bookViews>
  <sheets>
    <sheet name="przed zmianą" sheetId="2" r:id="rId1"/>
    <sheet name="aktulizacja zobowiązania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2" l="1"/>
  <c r="E7" i="2" s="1"/>
  <c r="D8" i="2"/>
  <c r="E8" i="2" s="1"/>
  <c r="D9" i="2"/>
  <c r="E9" i="2" s="1"/>
  <c r="D10" i="2"/>
  <c r="E10" i="2" s="1"/>
  <c r="D11" i="2"/>
  <c r="E11" i="2" s="1"/>
  <c r="D12" i="2"/>
  <c r="E12" i="2" s="1"/>
  <c r="D13" i="2"/>
  <c r="E13" i="2" s="1"/>
  <c r="D14" i="2"/>
  <c r="E14" i="2" s="1"/>
  <c r="D15" i="2"/>
  <c r="E15" i="2" s="1"/>
  <c r="D6" i="2"/>
  <c r="E6" i="2" s="1"/>
  <c r="J7" i="2"/>
  <c r="J8" i="2"/>
  <c r="J9" i="2"/>
  <c r="J10" i="2"/>
  <c r="J11" i="2"/>
  <c r="J12" i="2"/>
  <c r="J13" i="2"/>
  <c r="J14" i="2"/>
  <c r="J15" i="2"/>
  <c r="J6" i="2"/>
  <c r="C16" i="2"/>
  <c r="E16" i="2" l="1"/>
  <c r="M6" i="2" s="1"/>
  <c r="N14" i="2" s="1"/>
  <c r="N9" i="2"/>
  <c r="N13" i="2"/>
  <c r="N8" i="2"/>
  <c r="N7" i="2"/>
  <c r="N11" i="2"/>
  <c r="N15" i="2"/>
  <c r="N6" i="2"/>
  <c r="O6" i="2" s="1"/>
  <c r="M7" i="2" s="1"/>
  <c r="N10" i="2"/>
  <c r="N12" i="2" l="1"/>
  <c r="H6" i="2"/>
  <c r="I6" i="2" s="1"/>
  <c r="K6" i="2"/>
  <c r="H7" i="2" s="1"/>
  <c r="I7" i="2" s="1"/>
  <c r="O7" i="2"/>
  <c r="M8" i="2" s="1"/>
  <c r="O8" i="2" s="1"/>
  <c r="M9" i="2" s="1"/>
  <c r="O9" i="2" s="1"/>
  <c r="M10" i="2" s="1"/>
  <c r="O10" i="2" s="1"/>
  <c r="M11" i="2" l="1"/>
  <c r="O11" i="2" s="1"/>
  <c r="M12" i="2" s="1"/>
  <c r="O12" i="2" s="1"/>
  <c r="M13" i="2" s="1"/>
  <c r="O13" i="2" s="1"/>
  <c r="M14" i="2" s="1"/>
  <c r="O14" i="2" s="1"/>
  <c r="M15" i="2" s="1"/>
  <c r="O15" i="2" s="1"/>
  <c r="O17" i="2"/>
  <c r="K7" i="2"/>
  <c r="H8" i="2" s="1"/>
  <c r="I8" i="2" l="1"/>
  <c r="K8" i="2" s="1"/>
  <c r="H9" i="2" s="1"/>
  <c r="I9" i="2" l="1"/>
  <c r="K9" i="2" s="1"/>
  <c r="H10" i="2" s="1"/>
  <c r="I10" i="2" l="1"/>
  <c r="K10" i="2"/>
  <c r="H11" i="2" l="1"/>
  <c r="K17" i="2"/>
  <c r="I11" i="2"/>
  <c r="K11" i="2"/>
  <c r="H12" i="2" s="1"/>
  <c r="E12" i="1" l="1"/>
  <c r="K18" i="2"/>
  <c r="I12" i="2"/>
  <c r="K12" i="2"/>
  <c r="H13" i="2" s="1"/>
  <c r="I13" i="2" l="1"/>
  <c r="K13" i="2" s="1"/>
  <c r="H14" i="2" s="1"/>
  <c r="I14" i="2" l="1"/>
  <c r="K14" i="2"/>
  <c r="H15" i="2" s="1"/>
  <c r="I15" i="2" l="1"/>
  <c r="K15" i="2"/>
  <c r="C10" i="1" l="1"/>
  <c r="D6" i="1"/>
  <c r="D7" i="1"/>
  <c r="D8" i="1"/>
  <c r="D9" i="1"/>
  <c r="E9" i="1" s="1"/>
  <c r="E6" i="1"/>
  <c r="E7" i="1"/>
  <c r="E8" i="1"/>
  <c r="E5" i="1"/>
  <c r="D5" i="1"/>
  <c r="E10" i="1" l="1"/>
</calcChain>
</file>

<file path=xl/sharedStrings.xml><?xml version="1.0" encoding="utf-8"?>
<sst xmlns="http://schemas.openxmlformats.org/spreadsheetml/2006/main" count="21" uniqueCount="13">
  <si>
    <t>Rok</t>
  </si>
  <si>
    <t>Wartość bieżąca</t>
  </si>
  <si>
    <t>Opłaty leasingowe</t>
  </si>
  <si>
    <t>Wsp. dyskonta 5%</t>
  </si>
  <si>
    <t>Zobowiązanie z tytułu leasingu</t>
  </si>
  <si>
    <t>Saldo początkowe</t>
  </si>
  <si>
    <t>Koszty finansowe</t>
  </si>
  <si>
    <t>Saldo końcowe</t>
  </si>
  <si>
    <t>Amortyzacja</t>
  </si>
  <si>
    <t xml:space="preserve">Aktywa z tytułu prawa użytkowania </t>
  </si>
  <si>
    <t>różnica</t>
  </si>
  <si>
    <t>korekta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</si>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</sst>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z_ł_-;\-* #,##0.00\ _z_ł_-;_-* &quot;-&quot;??\ _z_ł_-;_-@_-"/>
    <numFmt numFmtId="164" formatCode="_-* #,##0\ _z_ł_-;\-* #,##0\ _z_ł_-;_-* &quot;-&quot;??\ _z_ł_-;_-@_-"/>
    <numFmt numFmtId="165" formatCode="0.0000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9" fontId="2" fillId="0" borderId="0" xfId="0" applyNumberFormat="1" applyFont="1"/>
    <xf numFmtId="164" fontId="2" fillId="0" borderId="0" xfId="1" applyNumberFormat="1" applyFont="1"/>
    <xf numFmtId="164" fontId="3" fillId="0" borderId="1" xfId="1" applyNumberFormat="1" applyFont="1" applyBorder="1"/>
    <xf numFmtId="165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164" fontId="2" fillId="0" borderId="0" xfId="0" applyNumberFormat="1" applyFont="1"/>
    <xf numFmtId="0" fontId="2" fillId="0" borderId="0" xfId="0" applyFont="1" applyFill="1"/>
    <xf numFmtId="164" fontId="2" fillId="0" borderId="0" xfId="0" applyNumberFormat="1" applyFont="1" applyFill="1"/>
    <xf numFmtId="164" fontId="3" fillId="0" borderId="0" xfId="1" applyNumberFormat="1" applyFont="1" applyBorder="1"/>
    <xf numFmtId="0" fontId="2" fillId="2" borderId="0" xfId="0" applyFont="1" applyFill="1"/>
    <xf numFmtId="164" fontId="2" fillId="2" borderId="0" xfId="0" applyNumberFormat="1" applyFont="1" applyFill="1"/>
    <xf numFmtId="164" fontId="3" fillId="0" borderId="0" xfId="0" applyNumberFormat="1" applyFont="1" applyFill="1"/>
    <xf numFmtId="9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64" fontId="4" fillId="0" borderId="0" xfId="0" applyNumberFormat="1" applyFont="1"/>
    <xf numFmtId="0" fontId="4" fillId="0" borderId="0" xfId="0" applyFont="1" applyAlignment="1">
      <alignment horizontal="right"/>
    </xf>
    <xf numFmtId="0" fontId="3" fillId="2" borderId="0" xfId="0" applyFont="1" applyFill="1" applyAlignment="1">
      <alignment horizont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zoomScale="130" zoomScaleNormal="130" workbookViewId="0"/>
  </sheetViews>
  <sheetFormatPr defaultColWidth="8.85546875" defaultRowHeight="12" x14ac:dyDescent="0.2"/>
  <cols>
    <col min="1" max="1" width="3.7109375" style="1" customWidth="1"/>
    <col min="2" max="4" width="8.85546875" style="1"/>
    <col min="5" max="5" width="11.42578125" style="1" bestFit="1" customWidth="1"/>
    <col min="6" max="6" width="8.85546875" style="1"/>
    <col min="7" max="7" width="3.5703125" style="1" bestFit="1" customWidth="1"/>
    <col min="8" max="9" width="10.42578125" style="1" customWidth="1"/>
    <col min="10" max="11" width="8.85546875" style="1"/>
    <col min="12" max="12" width="2" style="1" customWidth="1"/>
    <col min="13" max="13" width="9.85546875" style="1" customWidth="1"/>
    <col min="14" max="14" width="9.7109375" style="1" customWidth="1"/>
    <col min="15" max="15" width="8.85546875" style="1" bestFit="1" customWidth="1"/>
    <col min="16" max="16384" width="8.85546875" style="1"/>
  </cols>
  <sheetData>
    <row r="1" spans="1:15" x14ac:dyDescent="0.2">
      <c r="A1" s="1" t="s">
        <v>12</v>
      </c>
    </row>
    <row r="3" spans="1:15" x14ac:dyDescent="0.2">
      <c r="I3" s="2">
        <v>0.06</v>
      </c>
    </row>
    <row r="4" spans="1:15" x14ac:dyDescent="0.2">
      <c r="B4" s="7"/>
      <c r="D4" s="2">
        <v>0.06</v>
      </c>
      <c r="G4" s="20" t="s">
        <v>4</v>
      </c>
      <c r="H4" s="20"/>
      <c r="I4" s="20"/>
      <c r="J4" s="20"/>
      <c r="K4" s="20"/>
      <c r="M4" s="20" t="s">
        <v>9</v>
      </c>
      <c r="N4" s="20"/>
      <c r="O4" s="20"/>
    </row>
    <row r="5" spans="1:15" ht="36" x14ac:dyDescent="0.2">
      <c r="A5" s="7"/>
      <c r="B5" s="6" t="s">
        <v>0</v>
      </c>
      <c r="C5" s="6" t="s">
        <v>2</v>
      </c>
      <c r="D5" s="6" t="s">
        <v>3</v>
      </c>
      <c r="E5" s="6" t="s">
        <v>1</v>
      </c>
      <c r="G5" s="8" t="s">
        <v>0</v>
      </c>
      <c r="H5" s="6" t="s">
        <v>5</v>
      </c>
      <c r="I5" s="6" t="s">
        <v>6</v>
      </c>
      <c r="J5" s="6" t="s">
        <v>2</v>
      </c>
      <c r="K5" s="6" t="s">
        <v>7</v>
      </c>
      <c r="L5" s="6"/>
      <c r="M5" s="6" t="s">
        <v>5</v>
      </c>
      <c r="N5" s="6" t="s">
        <v>8</v>
      </c>
      <c r="O5" s="6" t="s">
        <v>7</v>
      </c>
    </row>
    <row r="6" spans="1:15" x14ac:dyDescent="0.2">
      <c r="A6" s="7"/>
      <c r="B6" s="7">
        <v>1</v>
      </c>
      <c r="C6" s="9">
        <v>50000</v>
      </c>
      <c r="D6" s="5">
        <f>1/(1+$D$4)^B6</f>
        <v>0.94339622641509424</v>
      </c>
      <c r="E6" s="9">
        <f>C6*D6</f>
        <v>47169.811320754714</v>
      </c>
      <c r="F6" s="6"/>
      <c r="G6" s="1">
        <v>1</v>
      </c>
      <c r="H6" s="9">
        <f>E16</f>
        <v>368004.35257073469</v>
      </c>
      <c r="I6" s="9">
        <f>H6*$I$3</f>
        <v>22080.261154244079</v>
      </c>
      <c r="J6" s="9">
        <f>-C6</f>
        <v>-50000</v>
      </c>
      <c r="K6" s="9">
        <f t="shared" ref="K6:K15" si="0">H6+J6+I6</f>
        <v>340084.61372497876</v>
      </c>
      <c r="L6" s="9"/>
      <c r="M6" s="9">
        <f>E16</f>
        <v>368004.35257073469</v>
      </c>
      <c r="N6" s="9">
        <f t="shared" ref="N6:N15" si="1">$M$6/10</f>
        <v>36800.43525707347</v>
      </c>
      <c r="O6" s="9">
        <f>M6-N6</f>
        <v>331203.91731366119</v>
      </c>
    </row>
    <row r="7" spans="1:15" x14ac:dyDescent="0.2">
      <c r="B7" s="7">
        <v>2</v>
      </c>
      <c r="C7" s="9">
        <v>50000</v>
      </c>
      <c r="D7" s="5">
        <f t="shared" ref="D7:D15" si="2">1/(1+$D$4)^B7</f>
        <v>0.88999644001423983</v>
      </c>
      <c r="E7" s="9">
        <f t="shared" ref="E7:E15" si="3">C7*D7</f>
        <v>44499.822000711989</v>
      </c>
      <c r="F7" s="3"/>
      <c r="G7" s="1">
        <v>2</v>
      </c>
      <c r="H7" s="9">
        <f>K6</f>
        <v>340084.61372497876</v>
      </c>
      <c r="I7" s="9">
        <f t="shared" ref="I7:I15" si="4">H7*$I$3</f>
        <v>20405.076823498726</v>
      </c>
      <c r="J7" s="9">
        <f t="shared" ref="J7:J15" si="5">-C7</f>
        <v>-50000</v>
      </c>
      <c r="K7" s="9">
        <f t="shared" si="0"/>
        <v>310489.69054847746</v>
      </c>
      <c r="L7" s="9"/>
      <c r="M7" s="9">
        <f>O6</f>
        <v>331203.91731366119</v>
      </c>
      <c r="N7" s="9">
        <f t="shared" si="1"/>
        <v>36800.43525707347</v>
      </c>
      <c r="O7" s="9">
        <f t="shared" ref="O7:O15" si="6">M7-N7</f>
        <v>294403.4820565877</v>
      </c>
    </row>
    <row r="8" spans="1:15" x14ac:dyDescent="0.2">
      <c r="B8" s="7">
        <v>3</v>
      </c>
      <c r="C8" s="9">
        <v>50000</v>
      </c>
      <c r="D8" s="5">
        <f t="shared" si="2"/>
        <v>0.8396192830323016</v>
      </c>
      <c r="E8" s="9">
        <f t="shared" si="3"/>
        <v>41980.96415161508</v>
      </c>
      <c r="F8" s="3"/>
      <c r="G8" s="10">
        <v>3</v>
      </c>
      <c r="H8" s="11">
        <f t="shared" ref="H8:H15" si="7">K7</f>
        <v>310489.69054847746</v>
      </c>
      <c r="I8" s="9">
        <f t="shared" si="4"/>
        <v>18629.381432908645</v>
      </c>
      <c r="J8" s="9">
        <f t="shared" si="5"/>
        <v>-50000</v>
      </c>
      <c r="K8" s="11">
        <f t="shared" si="0"/>
        <v>279119.07198138611</v>
      </c>
      <c r="L8" s="11"/>
      <c r="M8" s="11">
        <f t="shared" ref="M8:M15" si="8">O7</f>
        <v>294403.4820565877</v>
      </c>
      <c r="N8" s="11">
        <f t="shared" si="1"/>
        <v>36800.43525707347</v>
      </c>
      <c r="O8" s="11">
        <f t="shared" si="6"/>
        <v>257603.04679951424</v>
      </c>
    </row>
    <row r="9" spans="1:15" x14ac:dyDescent="0.2">
      <c r="B9" s="7">
        <v>4</v>
      </c>
      <c r="C9" s="9">
        <v>50000</v>
      </c>
      <c r="D9" s="5">
        <f t="shared" si="2"/>
        <v>0.79209366323802044</v>
      </c>
      <c r="E9" s="9">
        <f t="shared" si="3"/>
        <v>39604.683161901019</v>
      </c>
      <c r="F9" s="3"/>
      <c r="G9" s="10">
        <v>4</v>
      </c>
      <c r="H9" s="11">
        <f t="shared" si="7"/>
        <v>279119.07198138611</v>
      </c>
      <c r="I9" s="9">
        <f t="shared" si="4"/>
        <v>16747.144318883165</v>
      </c>
      <c r="J9" s="9">
        <f t="shared" si="5"/>
        <v>-50000</v>
      </c>
      <c r="K9" s="11">
        <f t="shared" si="0"/>
        <v>245866.21630026927</v>
      </c>
      <c r="L9" s="11"/>
      <c r="M9" s="11">
        <f t="shared" si="8"/>
        <v>257603.04679951424</v>
      </c>
      <c r="N9" s="11">
        <f t="shared" si="1"/>
        <v>36800.43525707347</v>
      </c>
      <c r="O9" s="11">
        <f t="shared" si="6"/>
        <v>220802.61154244078</v>
      </c>
    </row>
    <row r="10" spans="1:15" x14ac:dyDescent="0.2">
      <c r="B10" s="7">
        <v>5</v>
      </c>
      <c r="C10" s="9">
        <v>50000</v>
      </c>
      <c r="D10" s="5">
        <f t="shared" si="2"/>
        <v>0.74725817286605689</v>
      </c>
      <c r="E10" s="9">
        <f t="shared" si="3"/>
        <v>37362.908643302842</v>
      </c>
      <c r="F10" s="3"/>
      <c r="G10" s="10">
        <v>5</v>
      </c>
      <c r="H10" s="11">
        <f t="shared" si="7"/>
        <v>245866.21630026927</v>
      </c>
      <c r="I10" s="9">
        <f t="shared" si="4"/>
        <v>14751.972978016156</v>
      </c>
      <c r="J10" s="9">
        <f t="shared" si="5"/>
        <v>-50000</v>
      </c>
      <c r="K10" s="15">
        <f t="shared" si="0"/>
        <v>210618.18927828543</v>
      </c>
      <c r="L10" s="11"/>
      <c r="M10" s="11">
        <f t="shared" si="8"/>
        <v>220802.61154244078</v>
      </c>
      <c r="N10" s="11">
        <f t="shared" si="1"/>
        <v>36800.43525707347</v>
      </c>
      <c r="O10" s="15">
        <f t="shared" si="6"/>
        <v>184002.17628536731</v>
      </c>
    </row>
    <row r="11" spans="1:15" x14ac:dyDescent="0.2">
      <c r="B11" s="7">
        <v>6</v>
      </c>
      <c r="C11" s="9">
        <v>50000</v>
      </c>
      <c r="D11" s="5">
        <f t="shared" si="2"/>
        <v>0.70496054043967626</v>
      </c>
      <c r="E11" s="9">
        <f t="shared" si="3"/>
        <v>35248.027021983813</v>
      </c>
      <c r="F11" s="3"/>
      <c r="G11" s="13">
        <v>6</v>
      </c>
      <c r="H11" s="14">
        <f t="shared" si="7"/>
        <v>210618.18927828543</v>
      </c>
      <c r="I11" s="14">
        <f t="shared" si="4"/>
        <v>12637.091356697125</v>
      </c>
      <c r="J11" s="14">
        <f t="shared" si="5"/>
        <v>-50000</v>
      </c>
      <c r="K11" s="14">
        <f t="shared" si="0"/>
        <v>173255.28063498254</v>
      </c>
      <c r="L11" s="14"/>
      <c r="M11" s="14">
        <f t="shared" si="8"/>
        <v>184002.17628536731</v>
      </c>
      <c r="N11" s="14">
        <f t="shared" si="1"/>
        <v>36800.43525707347</v>
      </c>
      <c r="O11" s="14">
        <f t="shared" si="6"/>
        <v>147201.74102829385</v>
      </c>
    </row>
    <row r="12" spans="1:15" x14ac:dyDescent="0.2">
      <c r="A12" s="7"/>
      <c r="B12" s="7">
        <v>7</v>
      </c>
      <c r="C12" s="9">
        <v>50000</v>
      </c>
      <c r="D12" s="5">
        <f t="shared" si="2"/>
        <v>0.66505711362233599</v>
      </c>
      <c r="E12" s="9">
        <f t="shared" si="3"/>
        <v>33252.855681116802</v>
      </c>
      <c r="F12" s="12"/>
      <c r="G12" s="13">
        <v>7</v>
      </c>
      <c r="H12" s="14">
        <f t="shared" si="7"/>
        <v>173255.28063498254</v>
      </c>
      <c r="I12" s="14">
        <f t="shared" si="4"/>
        <v>10395.316838098952</v>
      </c>
      <c r="J12" s="14">
        <f t="shared" si="5"/>
        <v>-50000</v>
      </c>
      <c r="K12" s="14">
        <f t="shared" si="0"/>
        <v>133650.59747308149</v>
      </c>
      <c r="L12" s="14"/>
      <c r="M12" s="14">
        <f t="shared" si="8"/>
        <v>147201.74102829385</v>
      </c>
      <c r="N12" s="14">
        <f t="shared" si="1"/>
        <v>36800.43525707347</v>
      </c>
      <c r="O12" s="14">
        <f t="shared" si="6"/>
        <v>110401.30577122039</v>
      </c>
    </row>
    <row r="13" spans="1:15" x14ac:dyDescent="0.2">
      <c r="B13" s="7">
        <v>8</v>
      </c>
      <c r="C13" s="9">
        <v>50000</v>
      </c>
      <c r="D13" s="5">
        <f t="shared" si="2"/>
        <v>0.62741237134182648</v>
      </c>
      <c r="E13" s="9">
        <f t="shared" si="3"/>
        <v>31370.618567091326</v>
      </c>
      <c r="G13" s="13">
        <v>8</v>
      </c>
      <c r="H13" s="14">
        <f t="shared" si="7"/>
        <v>133650.59747308149</v>
      </c>
      <c r="I13" s="14">
        <f t="shared" si="4"/>
        <v>8019.0358483848895</v>
      </c>
      <c r="J13" s="14">
        <f t="shared" si="5"/>
        <v>-50000</v>
      </c>
      <c r="K13" s="14">
        <f t="shared" si="0"/>
        <v>91669.633321466375</v>
      </c>
      <c r="L13" s="14"/>
      <c r="M13" s="14">
        <f t="shared" si="8"/>
        <v>110401.30577122039</v>
      </c>
      <c r="N13" s="14">
        <f t="shared" si="1"/>
        <v>36800.43525707347</v>
      </c>
      <c r="O13" s="14">
        <f t="shared" si="6"/>
        <v>73600.870514146925</v>
      </c>
    </row>
    <row r="14" spans="1:15" x14ac:dyDescent="0.2">
      <c r="B14" s="7">
        <v>9</v>
      </c>
      <c r="C14" s="9">
        <v>50000</v>
      </c>
      <c r="D14" s="5">
        <f t="shared" si="2"/>
        <v>0.59189846353002495</v>
      </c>
      <c r="E14" s="9">
        <f t="shared" si="3"/>
        <v>29594.923176501248</v>
      </c>
      <c r="G14" s="13">
        <v>9</v>
      </c>
      <c r="H14" s="14">
        <f>K13</f>
        <v>91669.633321466375</v>
      </c>
      <c r="I14" s="14">
        <f t="shared" si="4"/>
        <v>5500.1779992879819</v>
      </c>
      <c r="J14" s="14">
        <f t="shared" si="5"/>
        <v>-50000</v>
      </c>
      <c r="K14" s="14">
        <f t="shared" si="0"/>
        <v>47169.811320754357</v>
      </c>
      <c r="L14" s="14"/>
      <c r="M14" s="14">
        <f>O13</f>
        <v>73600.870514146925</v>
      </c>
      <c r="N14" s="14">
        <f t="shared" si="1"/>
        <v>36800.43525707347</v>
      </c>
      <c r="O14" s="14">
        <f t="shared" si="6"/>
        <v>36800.435257073455</v>
      </c>
    </row>
    <row r="15" spans="1:15" x14ac:dyDescent="0.2">
      <c r="B15" s="7">
        <v>10</v>
      </c>
      <c r="C15" s="9">
        <v>50000</v>
      </c>
      <c r="D15" s="5">
        <f t="shared" si="2"/>
        <v>0.55839477691511785</v>
      </c>
      <c r="E15" s="9">
        <f t="shared" si="3"/>
        <v>27919.738845755892</v>
      </c>
      <c r="G15" s="13">
        <v>10</v>
      </c>
      <c r="H15" s="14">
        <f t="shared" si="7"/>
        <v>47169.811320754357</v>
      </c>
      <c r="I15" s="14">
        <f t="shared" si="4"/>
        <v>2830.1886792452615</v>
      </c>
      <c r="J15" s="14">
        <f t="shared" si="5"/>
        <v>-50000</v>
      </c>
      <c r="K15" s="14">
        <f t="shared" si="0"/>
        <v>-3.8107828004285693E-10</v>
      </c>
      <c r="L15" s="14"/>
      <c r="M15" s="14">
        <f t="shared" si="8"/>
        <v>36800.435257073455</v>
      </c>
      <c r="N15" s="14">
        <f t="shared" si="1"/>
        <v>36800.43525707347</v>
      </c>
      <c r="O15" s="14">
        <f t="shared" si="6"/>
        <v>0</v>
      </c>
    </row>
    <row r="16" spans="1:15" ht="12.75" thickBot="1" x14ac:dyDescent="0.25">
      <c r="B16" s="7"/>
      <c r="C16" s="4">
        <f>SUM(C11:C15)</f>
        <v>250000</v>
      </c>
      <c r="E16" s="4">
        <f>SUM(E6:E15)</f>
        <v>368004.35257073469</v>
      </c>
    </row>
    <row r="17" spans="10:15" ht="12.75" thickTop="1" x14ac:dyDescent="0.2">
      <c r="J17" s="16">
        <v>0.5</v>
      </c>
      <c r="K17" s="9">
        <f>K10/2</f>
        <v>105309.09463914271</v>
      </c>
      <c r="N17" s="16">
        <v>0.5</v>
      </c>
      <c r="O17" s="9">
        <f>O10/2</f>
        <v>92001.088142683657</v>
      </c>
    </row>
    <row r="18" spans="10:15" x14ac:dyDescent="0.2">
      <c r="J18" s="17" t="s">
        <v>10</v>
      </c>
      <c r="K18" s="9">
        <f>K17-O17</f>
        <v>13308.006496459057</v>
      </c>
    </row>
  </sheetData>
  <mergeCells count="2">
    <mergeCell ref="G4:K4"/>
    <mergeCell ref="M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E12"/>
  <sheetViews>
    <sheetView workbookViewId="0"/>
  </sheetViews>
  <sheetFormatPr defaultColWidth="8.85546875" defaultRowHeight="12" x14ac:dyDescent="0.2"/>
  <cols>
    <col min="1" max="1" width="1.5703125" style="7" bestFit="1" customWidth="1"/>
    <col min="2" max="2" width="3.28515625" style="7" bestFit="1" customWidth="1"/>
    <col min="3" max="3" width="11.85546875" style="1" bestFit="1" customWidth="1"/>
    <col min="4" max="4" width="9.85546875" style="1" customWidth="1"/>
    <col min="5" max="5" width="14.5703125" style="1" bestFit="1" customWidth="1"/>
    <col min="6" max="16384" width="8.85546875" style="1"/>
  </cols>
  <sheetData>
    <row r="3" spans="1:5" x14ac:dyDescent="0.2">
      <c r="D3" s="2">
        <v>0.05</v>
      </c>
    </row>
    <row r="4" spans="1:5" ht="36" x14ac:dyDescent="0.2">
      <c r="B4" s="6" t="s">
        <v>0</v>
      </c>
      <c r="C4" s="6" t="s">
        <v>2</v>
      </c>
      <c r="D4" s="6" t="s">
        <v>3</v>
      </c>
      <c r="E4" s="6" t="s">
        <v>1</v>
      </c>
    </row>
    <row r="5" spans="1:5" x14ac:dyDescent="0.2">
      <c r="A5" s="7">
        <v>1</v>
      </c>
      <c r="B5" s="7">
        <v>6</v>
      </c>
      <c r="C5" s="3">
        <v>30000</v>
      </c>
      <c r="D5" s="5">
        <f>1/((1+$D$3)^A5)</f>
        <v>0.95238095238095233</v>
      </c>
      <c r="E5" s="3">
        <f>C5*D5</f>
        <v>28571.428571428569</v>
      </c>
    </row>
    <row r="6" spans="1:5" x14ac:dyDescent="0.2">
      <c r="A6" s="7">
        <v>2</v>
      </c>
      <c r="B6" s="7">
        <v>7</v>
      </c>
      <c r="C6" s="3">
        <v>30000</v>
      </c>
      <c r="D6" s="5">
        <f t="shared" ref="D6:D9" si="0">1/((1+$D$3)^A6)</f>
        <v>0.90702947845804982</v>
      </c>
      <c r="E6" s="3">
        <f t="shared" ref="E6:E9" si="1">C6*D6</f>
        <v>27210.884353741494</v>
      </c>
    </row>
    <row r="7" spans="1:5" x14ac:dyDescent="0.2">
      <c r="A7" s="7">
        <v>3</v>
      </c>
      <c r="B7" s="7">
        <v>8</v>
      </c>
      <c r="C7" s="3">
        <v>30000</v>
      </c>
      <c r="D7" s="5">
        <f t="shared" si="0"/>
        <v>0.86383759853147601</v>
      </c>
      <c r="E7" s="3">
        <f t="shared" si="1"/>
        <v>25915.127955944281</v>
      </c>
    </row>
    <row r="8" spans="1:5" x14ac:dyDescent="0.2">
      <c r="A8" s="7">
        <v>4</v>
      </c>
      <c r="B8" s="7">
        <v>9</v>
      </c>
      <c r="C8" s="3">
        <v>30000</v>
      </c>
      <c r="D8" s="5">
        <f t="shared" si="0"/>
        <v>0.82270247479188197</v>
      </c>
      <c r="E8" s="3">
        <f t="shared" si="1"/>
        <v>24681.074243756459</v>
      </c>
    </row>
    <row r="9" spans="1:5" x14ac:dyDescent="0.2">
      <c r="A9" s="7">
        <v>5</v>
      </c>
      <c r="B9" s="7">
        <v>10</v>
      </c>
      <c r="C9" s="3">
        <v>30000</v>
      </c>
      <c r="D9" s="5">
        <f t="shared" si="0"/>
        <v>0.78352616646845896</v>
      </c>
      <c r="E9" s="3">
        <f t="shared" si="1"/>
        <v>23505.784994053767</v>
      </c>
    </row>
    <row r="10" spans="1:5" ht="12.75" thickBot="1" x14ac:dyDescent="0.25">
      <c r="C10" s="4">
        <f>SUM(C5:C9)</f>
        <v>150000</v>
      </c>
      <c r="E10" s="4">
        <f>SUM(E5:E9)</f>
        <v>129884.30011892457</v>
      </c>
    </row>
    <row r="11" spans="1:5" ht="12.75" thickTop="1" x14ac:dyDescent="0.2"/>
    <row r="12" spans="1:5" x14ac:dyDescent="0.2">
      <c r="D12" s="19" t="s">
        <v>11</v>
      </c>
      <c r="E12" s="18">
        <f>E10-'przed zmianą'!K17</f>
        <v>24575.205479781856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przed zmianą</vt:lpstr>
      <vt:lpstr>aktulizacja zobowiązania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Paweł Tyszer</cp:lastModifiedBy>
  <dcterms:created xsi:type="dcterms:W3CDTF">2017-08-13T12:52:33Z</dcterms:created>
  <dcterms:modified xsi:type="dcterms:W3CDTF">2018-04-04T06:44:54Z</dcterms:modified>
</cp:coreProperties>
</file>